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<sst xmlns="http://schemas.openxmlformats.org/spreadsheetml/2006/main" count="135" uniqueCount="96">
  <si>
    <t>PLANILHA ORÇAMENTÁRIA</t>
  </si>
  <si>
    <t>OBRA: Câmara de Vereadores de Uruguaiana - RS</t>
  </si>
  <si>
    <t>OBJETO: Revestimento e pintura</t>
  </si>
  <si>
    <t>LOCAL: rua Gen Bento Martins, n° 2619, CEP 97.501-520</t>
  </si>
  <si>
    <t>DATA: Novembro de 2017</t>
  </si>
  <si>
    <t>DATA BASE DO PREÇO: OUTUBRO DE 2017</t>
  </si>
  <si>
    <t>PLANILHA GERAL QUANTITATIVA E ORÇAMENTARIA</t>
  </si>
  <si>
    <t>ITEM</t>
  </si>
  <si>
    <t>n° SINAPI</t>
  </si>
  <si>
    <t>DESCRIÇÃO DOS SERVIÇOS</t>
  </si>
  <si>
    <t>UNIDADE</t>
  </si>
  <si>
    <t>QUANTIDADE</t>
  </si>
  <si>
    <t>CUSTO (R$)</t>
  </si>
  <si>
    <t>UNITARIO</t>
  </si>
  <si>
    <t>TOTAL</t>
  </si>
  <si>
    <t>CANTEIRO DE OBRAS</t>
  </si>
  <si>
    <t>1.1</t>
  </si>
  <si>
    <t>74209/001</t>
  </si>
  <si>
    <t>PLACA DE OBRA EM CHAPA DE ACO GALVANIZADO</t>
  </si>
  <si>
    <t>M2</t>
  </si>
  <si>
    <t>1.2</t>
  </si>
  <si>
    <t>74220/001</t>
  </si>
  <si>
    <t>TAPUME DE CHAPA DE MADEIRA COMPENSADA, E= 6MM, COM PINTURA A CAL E REAPROVEITAMENTO DE 2X</t>
  </si>
  <si>
    <t>1.3</t>
  </si>
  <si>
    <t>LOCACAO DE ANDAIME METALICO TUBULAR TIPO TORRE</t>
  </si>
  <si>
    <t>M/MES</t>
  </si>
  <si>
    <t>1.4</t>
  </si>
  <si>
    <t>PLATAFORMA MADEIRA P/ ANDAIME TUBULAR APROVEITAMENTO 20 VEZES</t>
  </si>
  <si>
    <t>total item</t>
  </si>
  <si>
    <t>DEMOLIR E RETIRAR</t>
  </si>
  <si>
    <t>2.1</t>
  </si>
  <si>
    <t>73802/001</t>
  </si>
  <si>
    <t>DEMOLICAO DE REVESTIMENTO DE ARGAMASSA DE CAL E AREIA</t>
  </si>
  <si>
    <t>2.2</t>
  </si>
  <si>
    <t>REMOCAO MANUAL DE ENTULHO</t>
  </si>
  <si>
    <t>M3</t>
  </si>
  <si>
    <t>2.3</t>
  </si>
  <si>
    <t>CARGA MANUAL DE ENTULHO EM CAMINHAO BASCULANTE 6 M3</t>
  </si>
  <si>
    <t>2.4</t>
  </si>
  <si>
    <t>TRANSPORTE DE ENTULHO COM CAMINHAO BASCULANTE 6 M3, RODOVIA PAVIMENTADA, DMT 0,5 A 1,0 KM</t>
  </si>
  <si>
    <t>REVESTIMENTOS</t>
  </si>
  <si>
    <t>74106/1</t>
  </si>
  <si>
    <t>IMPERMEABILIZACAO  COM TINTA ASFALTICA, DUAS DEMAOS.</t>
  </si>
  <si>
    <t>3.1</t>
  </si>
  <si>
    <t>ARGAMASSA TRAÇO 1:3 (CIMENTO E AREIA GROSSA) PARA CHAPISCO CONVENCIONAL, PREPARO MECÂNICO COM BETONEIRA 400 L.</t>
  </si>
  <si>
    <t>3.2</t>
  </si>
  <si>
    <t>ARGAMASSA TRAÇO 1:2:8 (CIMENTO, CAL E AREIA MÉDIA) PARA EMBOÇO, PREPARO MECÂNICO COM BETONEIRA 400 L.</t>
  </si>
  <si>
    <t>PINTURA</t>
  </si>
  <si>
    <t>4.1</t>
  </si>
  <si>
    <t>73806/001</t>
  </si>
  <si>
    <t>LIMPEZA DE SUPERFICIES COM JATO DE ALTA PRESSAO DE AR E AGUA</t>
  </si>
  <si>
    <t>4.2</t>
  </si>
  <si>
    <t>APLICAÇÃO MANUAL DE FUNDO SELADOR ACRÍLICO EM PAREDES EXTERNAS DE CASAS.</t>
  </si>
  <si>
    <t>4.3</t>
  </si>
  <si>
    <t>APLICAÇÃO DE FUNDO SELADOR ACRÍLICO EM TETO, UMA DEMÃO.</t>
  </si>
  <si>
    <t>4.4</t>
  </si>
  <si>
    <t>APLICAÇÃO DE FUNDO SELADOR ACRÍLICO EM PAREDES, UMA DEMÃO.</t>
  </si>
  <si>
    <t>4.5</t>
  </si>
  <si>
    <t>APLICAÇÃO E LIXAMENTO DE MASSA LÁTEX EM TETO, DUAS DEMÃOS. AF_06/2014</t>
  </si>
  <si>
    <t>4.6</t>
  </si>
  <si>
    <t>APLICAÇÃO E LIXAMENTO DE MASSA LÁTEX EM PAREDES, DUAS DEMÃOS.</t>
  </si>
  <si>
    <t>4.7</t>
  </si>
  <si>
    <t>APLICAÇÃO MANUAL DE PINTURA COM TINTA LÁTEX ACRÍLICA EM PAREDES, DUAS DEMÃOS</t>
  </si>
  <si>
    <t>4.8</t>
  </si>
  <si>
    <t>APLICAÇÃO MANUAL DE PINTURA COM TINTA LÁTEX ACRÍLICA EM TETO, DUAS DEMÃOS.</t>
  </si>
  <si>
    <t>4.9</t>
  </si>
  <si>
    <t>APLICAÇÃO MANUAL DE PINTURA COM TINTA TEXTURIZADA ACRÍLICA EM PAREDES EXTERNAS DE CASAS, DUAS CORES.</t>
  </si>
  <si>
    <t>4.10</t>
  </si>
  <si>
    <t>PINTURA ESMALTE BRILHANTE (2 DEMAOS) SOBRE SUPERFICIE METALICA, INCLUSIVE PROTECAO COM ZARCAO (1 DEMAO)</t>
  </si>
  <si>
    <t>4.11</t>
  </si>
  <si>
    <t>74065/001</t>
  </si>
  <si>
    <t>PINTURA ESMALTE FOSCO PARA MADEIRA, DUAS DEMAOS, SOBRE FUNDO NIVELADOR BRANCO</t>
  </si>
  <si>
    <t>LIMPEZA</t>
  </si>
  <si>
    <t>5.1</t>
  </si>
  <si>
    <t>LIMPEZA FINAL DA OBRA</t>
  </si>
  <si>
    <t>B.D.I = 23,98%</t>
  </si>
  <si>
    <t>TOTAL GERAL</t>
  </si>
  <si>
    <t>_____________________________________________</t>
  </si>
  <si>
    <t>Nathan Balhejos Miranda</t>
  </si>
  <si>
    <t>Engenheiro Civil e Engenheiro de Segurança do Trabalho</t>
  </si>
  <si>
    <t>CREA RS201308</t>
  </si>
  <si>
    <t>_________________________________________________</t>
  </si>
  <si>
    <t>CÂMARA MUNICIPAL DE URUGUAIANA</t>
  </si>
  <si>
    <t>CNPJ: 01.701.521/0001-39</t>
  </si>
  <si>
    <t>OBJETO: Revestimento e pintura das paredes</t>
  </si>
  <si>
    <t>Cronograma Físico-Financeiro</t>
  </si>
  <si>
    <t>DESCRIÇÃO</t>
  </si>
  <si>
    <t>%</t>
  </si>
  <si>
    <t>MES 1</t>
  </si>
  <si>
    <t>MES 2</t>
  </si>
  <si>
    <t>MES 3</t>
  </si>
  <si>
    <t>MES 4</t>
  </si>
  <si>
    <t>TOTAL ORÇ.</t>
  </si>
  <si>
    <t>TOTAL ORÇ. + BDI</t>
  </si>
  <si>
    <t>Total  da Etapa</t>
  </si>
  <si>
    <t>Total Acumulado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</si>
</sst>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_-* #,##0.00_-;\-* #,##0.00_-;_-* \-??_-;_-@_-"/>
    <numFmt numFmtId="167" formatCode="0.00"/>
    <numFmt numFmtId="168" formatCode="DD/MM/YYYY"/>
    <numFmt numFmtId="169" formatCode="0%"/>
    <numFmt numFmtId="170" formatCode="&quot;R$ &quot;#,##0.00;&quot;-R$ &quot;#,##0.00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6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2" xfId="17" applyFont="1" applyFill="1" applyBorder="1" applyAlignment="1" applyProtection="1">
      <alignment horizontal="center"/>
      <protection/>
    </xf>
    <xf numFmtId="164" fontId="3" fillId="0" borderId="2" xfId="0" applyFont="1" applyBorder="1" applyAlignment="1">
      <alignment/>
    </xf>
    <xf numFmtId="164" fontId="0" fillId="0" borderId="0" xfId="0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5" fontId="0" fillId="0" borderId="2" xfId="17" applyFont="1" applyFill="1" applyBorder="1" applyAlignment="1" applyProtection="1">
      <alignment horizontal="center"/>
      <protection/>
    </xf>
    <xf numFmtId="164" fontId="1" fillId="0" borderId="2" xfId="21" applyNumberFormat="1" applyFont="1" applyFill="1" applyBorder="1" applyAlignment="1">
      <alignment horizontal="center"/>
      <protection/>
    </xf>
    <xf numFmtId="164" fontId="1" fillId="0" borderId="2" xfId="21" applyFont="1" applyFill="1" applyBorder="1">
      <alignment/>
      <protection/>
    </xf>
    <xf numFmtId="164" fontId="1" fillId="0" borderId="2" xfId="21" applyFont="1" applyBorder="1" applyAlignment="1">
      <alignment horizontal="center"/>
      <protection/>
    </xf>
    <xf numFmtId="166" fontId="1" fillId="0" borderId="2" xfId="22" applyFont="1" applyFill="1" applyBorder="1" applyAlignment="1" applyProtection="1">
      <alignment/>
      <protection/>
    </xf>
    <xf numFmtId="165" fontId="1" fillId="0" borderId="2" xfId="17" applyFont="1" applyFill="1" applyBorder="1" applyAlignment="1" applyProtection="1">
      <alignment/>
      <protection/>
    </xf>
    <xf numFmtId="165" fontId="0" fillId="0" borderId="2" xfId="17" applyFont="1" applyFill="1" applyBorder="1" applyAlignment="1" applyProtection="1">
      <alignment/>
      <protection/>
    </xf>
    <xf numFmtId="164" fontId="1" fillId="0" borderId="2" xfId="21" applyFont="1" applyFill="1" applyBorder="1" applyAlignment="1">
      <alignment wrapText="1"/>
      <protection/>
    </xf>
    <xf numFmtId="164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4" xfId="17" applyFont="1" applyFill="1" applyBorder="1" applyAlignment="1" applyProtection="1">
      <alignment/>
      <protection/>
    </xf>
    <xf numFmtId="164" fontId="4" fillId="0" borderId="2" xfId="21" applyFont="1" applyBorder="1" applyAlignment="1">
      <alignment horizontal="center"/>
      <protection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2" xfId="17" applyFont="1" applyFill="1" applyBorder="1" applyAlignment="1" applyProtection="1">
      <alignment/>
      <protection/>
    </xf>
    <xf numFmtId="167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1" fillId="0" borderId="2" xfId="22" applyNumberFormat="1" applyFont="1" applyFill="1" applyBorder="1" applyAlignment="1" applyProtection="1">
      <alignment horizontal="center"/>
      <protection/>
    </xf>
    <xf numFmtId="164" fontId="1" fillId="0" borderId="2" xfId="21" applyFont="1" applyBorder="1">
      <alignment/>
      <protection/>
    </xf>
    <xf numFmtId="165" fontId="1" fillId="0" borderId="2" xfId="20" applyFont="1" applyFill="1" applyBorder="1" applyAlignment="1" applyProtection="1">
      <alignment/>
      <protection/>
    </xf>
    <xf numFmtId="164" fontId="1" fillId="0" borderId="2" xfId="21" applyFont="1" applyBorder="1" applyAlignment="1">
      <alignment wrapText="1"/>
      <protection/>
    </xf>
    <xf numFmtId="165" fontId="3" fillId="0" borderId="2" xfId="17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17" applyFont="1" applyFill="1" applyBorder="1" applyAlignment="1" applyProtection="1">
      <alignment horizontal="center"/>
      <protection/>
    </xf>
    <xf numFmtId="165" fontId="0" fillId="0" borderId="0" xfId="17" applyFont="1" applyFill="1" applyBorder="1" applyAlignment="1" applyProtection="1">
      <alignment/>
      <protection/>
    </xf>
    <xf numFmtId="164" fontId="3" fillId="0" borderId="2" xfId="0" applyFont="1" applyBorder="1" applyAlignment="1">
      <alignment horizontal="left"/>
    </xf>
    <xf numFmtId="165" fontId="5" fillId="0" borderId="2" xfId="17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left" vertical="center" wrapText="1"/>
      <protection/>
    </xf>
    <xf numFmtId="169" fontId="9" fillId="0" borderId="2" xfId="19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70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17" applyFont="1" applyFill="1" applyBorder="1" applyAlignment="1" applyProtection="1">
      <alignment horizontal="center" vertical="center" wrapText="1"/>
      <protection/>
    </xf>
    <xf numFmtId="165" fontId="10" fillId="0" borderId="2" xfId="0" applyNumberFormat="1" applyFont="1" applyFill="1" applyBorder="1" applyAlignment="1" applyProtection="1">
      <alignment horizontal="right" vertical="center" wrapText="1"/>
      <protection/>
    </xf>
    <xf numFmtId="164" fontId="8" fillId="2" borderId="2" xfId="0" applyNumberFormat="1" applyFont="1" applyFill="1" applyBorder="1" applyAlignment="1" applyProtection="1">
      <alignment horizontal="left" vertical="center" wrapText="1"/>
      <protection/>
    </xf>
    <xf numFmtId="165" fontId="9" fillId="2" borderId="2" xfId="0" applyNumberFormat="1" applyFont="1" applyFill="1" applyBorder="1" applyAlignment="1" applyProtection="1">
      <alignment horizontal="right" vertical="center" wrapText="1"/>
      <protection/>
    </xf>
    <xf numFmtId="170" fontId="9" fillId="2" borderId="2" xfId="0" applyNumberFormat="1" applyFont="1" applyFill="1" applyBorder="1" applyAlignment="1" applyProtection="1">
      <alignment horizontal="right" vertical="center" wrapText="1"/>
      <protection/>
    </xf>
    <xf numFmtId="169" fontId="9" fillId="2" borderId="2" xfId="19" applyFont="1" applyFill="1" applyBorder="1" applyAlignment="1" applyProtection="1">
      <alignment horizontal="center" vertical="center" wrapText="1"/>
      <protection/>
    </xf>
    <xf numFmtId="170" fontId="10" fillId="2" borderId="2" xfId="0" applyNumberFormat="1" applyFont="1" applyFill="1" applyBorder="1" applyAlignment="1" applyProtection="1">
      <alignment horizontal="right" vertical="center" wrapText="1"/>
      <protection/>
    </xf>
    <xf numFmtId="165" fontId="8" fillId="2" borderId="2" xfId="1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_Plan1" xfId="20"/>
    <cellStyle name="Normal_Plan1" xfId="21"/>
    <cellStyle name="Separador de milhares_Plan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6">
      <selection activeCell="J56" sqref="J56"/>
    </sheetView>
  </sheetViews>
  <sheetFormatPr defaultColWidth="8.00390625" defaultRowHeight="12.75"/>
  <cols>
    <col min="1" max="1" width="6.421875" style="0" customWidth="1"/>
    <col min="2" max="2" width="11.57421875" style="0" customWidth="1"/>
    <col min="3" max="3" width="75.8515625" style="0" customWidth="1"/>
    <col min="4" max="4" width="8.28125" style="0" customWidth="1"/>
    <col min="5" max="5" width="13.28125" style="0" customWidth="1"/>
    <col min="6" max="6" width="12.8515625" style="0" customWidth="1"/>
    <col min="7" max="7" width="18.00390625" style="0" customWidth="1"/>
    <col min="8" max="8" width="15.00390625" style="0" customWidth="1"/>
    <col min="9" max="16384" width="9.0039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4" ht="12.75">
      <c r="A3" s="2" t="s">
        <v>1</v>
      </c>
      <c r="B3" s="2"/>
      <c r="C3" s="2"/>
      <c r="D3" s="2"/>
    </row>
    <row r="4" spans="1:4" ht="12.75">
      <c r="A4" s="3" t="s">
        <v>2</v>
      </c>
      <c r="B4" s="3"/>
      <c r="C4" s="3"/>
      <c r="D4" s="3"/>
    </row>
    <row r="5" spans="1:4" ht="12.75">
      <c r="A5" s="2" t="s">
        <v>3</v>
      </c>
      <c r="B5" s="2"/>
      <c r="C5" s="2"/>
      <c r="D5" s="2"/>
    </row>
    <row r="6" spans="1:7" ht="12.75">
      <c r="A6" s="2" t="s">
        <v>4</v>
      </c>
      <c r="B6" s="2"/>
      <c r="C6" s="2"/>
      <c r="D6" s="2"/>
      <c r="E6" s="4" t="s">
        <v>5</v>
      </c>
      <c r="F6" s="4"/>
      <c r="G6" s="4"/>
    </row>
    <row r="7" spans="1:7" ht="12.75">
      <c r="A7" s="5" t="s">
        <v>6</v>
      </c>
      <c r="B7" s="5"/>
      <c r="C7" s="5"/>
      <c r="D7" s="5"/>
      <c r="E7" s="5"/>
      <c r="F7" s="5"/>
      <c r="G7" s="5"/>
    </row>
    <row r="8" spans="3:7" ht="12.75">
      <c r="C8" s="6"/>
      <c r="D8" s="6"/>
      <c r="E8" s="6"/>
      <c r="F8" s="6"/>
      <c r="G8" s="6"/>
    </row>
    <row r="9" spans="1:7" ht="12.75">
      <c r="A9" s="5" t="s">
        <v>7</v>
      </c>
      <c r="B9" s="7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/>
    </row>
    <row r="10" spans="1:8" ht="12.75">
      <c r="A10" s="5"/>
      <c r="B10" s="7"/>
      <c r="C10" s="5"/>
      <c r="D10" s="5"/>
      <c r="E10" s="5"/>
      <c r="F10" s="8" t="s">
        <v>13</v>
      </c>
      <c r="G10" s="8" t="s">
        <v>14</v>
      </c>
      <c r="H10" s="9"/>
    </row>
    <row r="11" spans="1:8" ht="12.75">
      <c r="A11" s="5">
        <v>1</v>
      </c>
      <c r="B11" s="10"/>
      <c r="C11" s="5" t="s">
        <v>15</v>
      </c>
      <c r="D11" s="11"/>
      <c r="E11" s="12"/>
      <c r="F11" s="13"/>
      <c r="G11" s="12"/>
      <c r="H11" s="9"/>
    </row>
    <row r="12" spans="1:8" ht="15">
      <c r="A12" s="10" t="s">
        <v>16</v>
      </c>
      <c r="B12" s="14" t="s">
        <v>17</v>
      </c>
      <c r="C12" s="15" t="s">
        <v>18</v>
      </c>
      <c r="D12" s="16" t="s">
        <v>19</v>
      </c>
      <c r="E12" s="17">
        <v>2</v>
      </c>
      <c r="F12" s="18">
        <v>219.32</v>
      </c>
      <c r="G12" s="19">
        <f aca="true" t="shared" si="0" ref="G12:G15">E12*F12</f>
        <v>438.64</v>
      </c>
      <c r="H12" s="9"/>
    </row>
    <row r="13" spans="1:8" ht="30">
      <c r="A13" s="10" t="s">
        <v>20</v>
      </c>
      <c r="B13" s="14" t="s">
        <v>21</v>
      </c>
      <c r="C13" s="20" t="s">
        <v>22</v>
      </c>
      <c r="D13" s="16" t="s">
        <v>19</v>
      </c>
      <c r="E13" s="17">
        <v>46.57</v>
      </c>
      <c r="F13" s="18">
        <v>42.68</v>
      </c>
      <c r="G13" s="19">
        <f t="shared" si="0"/>
        <v>1987.6076</v>
      </c>
      <c r="H13" s="9"/>
    </row>
    <row r="14" spans="1:8" ht="15">
      <c r="A14" s="10" t="s">
        <v>23</v>
      </c>
      <c r="B14" s="21">
        <v>95135</v>
      </c>
      <c r="C14" s="15" t="s">
        <v>24</v>
      </c>
      <c r="D14" s="16" t="s">
        <v>25</v>
      </c>
      <c r="E14" s="17">
        <v>50</v>
      </c>
      <c r="F14" s="18">
        <v>22.87</v>
      </c>
      <c r="G14" s="19">
        <f t="shared" si="0"/>
        <v>1143.5</v>
      </c>
      <c r="H14" s="9"/>
    </row>
    <row r="15" spans="1:8" ht="15.75">
      <c r="A15" s="10" t="s">
        <v>26</v>
      </c>
      <c r="B15" s="21">
        <v>84111</v>
      </c>
      <c r="C15" s="15" t="s">
        <v>27</v>
      </c>
      <c r="D15" s="16" t="s">
        <v>19</v>
      </c>
      <c r="E15" s="17">
        <v>10</v>
      </c>
      <c r="F15" s="18">
        <v>3.2</v>
      </c>
      <c r="G15" s="19">
        <f t="shared" si="0"/>
        <v>32</v>
      </c>
      <c r="H15" s="9"/>
    </row>
    <row r="16" spans="1:8" ht="13.5">
      <c r="A16" s="5"/>
      <c r="B16" s="21"/>
      <c r="C16" s="22" t="s">
        <v>28</v>
      </c>
      <c r="D16" s="5"/>
      <c r="E16" s="23"/>
      <c r="F16" s="24"/>
      <c r="G16" s="25">
        <f>SUM(G12:G15)</f>
        <v>3601.7476</v>
      </c>
      <c r="H16" s="9"/>
    </row>
    <row r="17" spans="1:8" ht="12.75">
      <c r="A17" s="5">
        <v>2</v>
      </c>
      <c r="B17" s="21"/>
      <c r="C17" s="5" t="s">
        <v>29</v>
      </c>
      <c r="D17" s="11"/>
      <c r="E17" s="12"/>
      <c r="F17" s="13"/>
      <c r="G17" s="12"/>
      <c r="H17" s="9"/>
    </row>
    <row r="18" spans="1:8" ht="12.75">
      <c r="A18" s="10" t="s">
        <v>30</v>
      </c>
      <c r="B18" s="21" t="s">
        <v>31</v>
      </c>
      <c r="C18" s="22" t="s">
        <v>32</v>
      </c>
      <c r="D18" s="26" t="s">
        <v>19</v>
      </c>
      <c r="E18" s="27">
        <v>7</v>
      </c>
      <c r="F18" s="28">
        <v>6.87</v>
      </c>
      <c r="G18" s="29">
        <f aca="true" t="shared" si="1" ref="G18:G21">E18*F18</f>
        <v>48.09</v>
      </c>
      <c r="H18" s="9"/>
    </row>
    <row r="19" spans="1:8" ht="15">
      <c r="A19" s="10" t="s">
        <v>33</v>
      </c>
      <c r="B19" s="14">
        <v>85387</v>
      </c>
      <c r="C19" s="15" t="s">
        <v>34</v>
      </c>
      <c r="D19" s="16" t="s">
        <v>35</v>
      </c>
      <c r="E19" s="17">
        <v>6</v>
      </c>
      <c r="F19" s="18">
        <v>42.91</v>
      </c>
      <c r="G19" s="29">
        <f t="shared" si="1"/>
        <v>257.46</v>
      </c>
      <c r="H19" s="9"/>
    </row>
    <row r="20" spans="1:8" ht="15">
      <c r="A20" s="10" t="s">
        <v>36</v>
      </c>
      <c r="B20" s="14">
        <v>72897</v>
      </c>
      <c r="C20" s="15" t="s">
        <v>37</v>
      </c>
      <c r="D20" s="16" t="s">
        <v>35</v>
      </c>
      <c r="E20" s="17">
        <v>6</v>
      </c>
      <c r="F20" s="18">
        <v>18.36</v>
      </c>
      <c r="G20" s="29">
        <f t="shared" si="1"/>
        <v>110.16</v>
      </c>
      <c r="H20" s="9"/>
    </row>
    <row r="21" spans="1:8" ht="30.75" customHeight="1">
      <c r="A21" s="10" t="s">
        <v>38</v>
      </c>
      <c r="B21" s="14">
        <v>72900</v>
      </c>
      <c r="C21" s="20" t="s">
        <v>39</v>
      </c>
      <c r="D21" s="16" t="s">
        <v>35</v>
      </c>
      <c r="E21" s="17">
        <v>6</v>
      </c>
      <c r="F21" s="18">
        <v>5.43</v>
      </c>
      <c r="G21" s="29">
        <f t="shared" si="1"/>
        <v>32.58</v>
      </c>
      <c r="H21" s="9"/>
    </row>
    <row r="22" spans="1:8" ht="13.5">
      <c r="A22" s="5"/>
      <c r="B22" s="21"/>
      <c r="C22" s="22" t="s">
        <v>28</v>
      </c>
      <c r="D22" s="5"/>
      <c r="E22" s="23"/>
      <c r="F22" s="24"/>
      <c r="G22" s="25">
        <f>SUM(G18:G21)</f>
        <v>448.28999999999996</v>
      </c>
      <c r="H22" s="9"/>
    </row>
    <row r="23" spans="1:7" ht="12.75">
      <c r="A23" s="5">
        <v>3</v>
      </c>
      <c r="B23" s="21"/>
      <c r="C23" s="5" t="s">
        <v>40</v>
      </c>
      <c r="D23" s="11"/>
      <c r="E23" s="12"/>
      <c r="F23" s="13"/>
      <c r="G23" s="19"/>
    </row>
    <row r="24" spans="1:7" ht="15">
      <c r="A24" s="5"/>
      <c r="B24" s="14" t="s">
        <v>41</v>
      </c>
      <c r="C24" s="20" t="s">
        <v>42</v>
      </c>
      <c r="D24" s="10" t="s">
        <v>19</v>
      </c>
      <c r="E24" s="30">
        <v>4</v>
      </c>
      <c r="F24" s="13">
        <v>8.16</v>
      </c>
      <c r="G24" s="19">
        <f aca="true" t="shared" si="2" ref="G24:G26">E24*F24</f>
        <v>32.64</v>
      </c>
    </row>
    <row r="25" spans="1:7" ht="30">
      <c r="A25" s="10" t="s">
        <v>43</v>
      </c>
      <c r="B25" s="14">
        <v>87313</v>
      </c>
      <c r="C25" s="20" t="s">
        <v>44</v>
      </c>
      <c r="D25" s="16" t="s">
        <v>35</v>
      </c>
      <c r="E25" s="17">
        <v>0.2</v>
      </c>
      <c r="F25" s="18">
        <v>340.23</v>
      </c>
      <c r="G25" s="19">
        <f t="shared" si="2"/>
        <v>68.046</v>
      </c>
    </row>
    <row r="26" spans="1:7" ht="30.75">
      <c r="A26" s="10" t="s">
        <v>45</v>
      </c>
      <c r="B26" s="14">
        <v>87292</v>
      </c>
      <c r="C26" s="20" t="s">
        <v>46</v>
      </c>
      <c r="D26" s="16" t="s">
        <v>35</v>
      </c>
      <c r="E26" s="17">
        <v>0.3</v>
      </c>
      <c r="F26" s="18">
        <v>366.23</v>
      </c>
      <c r="G26" s="19">
        <f t="shared" si="2"/>
        <v>109.869</v>
      </c>
    </row>
    <row r="27" spans="1:7" ht="13.5">
      <c r="A27" s="8"/>
      <c r="B27" s="31"/>
      <c r="C27" s="22" t="s">
        <v>28</v>
      </c>
      <c r="D27" s="5"/>
      <c r="E27" s="23"/>
      <c r="F27" s="23"/>
      <c r="G27" s="25">
        <f>SUM(G25:G26)</f>
        <v>177.91500000000002</v>
      </c>
    </row>
    <row r="28" spans="1:7" ht="12.75" customHeight="1">
      <c r="A28" s="5">
        <v>4</v>
      </c>
      <c r="B28" s="21"/>
      <c r="C28" s="5" t="s">
        <v>47</v>
      </c>
      <c r="D28" s="11"/>
      <c r="E28" s="12"/>
      <c r="F28" s="13"/>
      <c r="G28" s="19"/>
    </row>
    <row r="29" spans="1:7" ht="12.75" customHeight="1">
      <c r="A29" s="10" t="s">
        <v>48</v>
      </c>
      <c r="B29" s="14" t="s">
        <v>49</v>
      </c>
      <c r="C29" s="15" t="s">
        <v>50</v>
      </c>
      <c r="D29" s="16" t="s">
        <v>19</v>
      </c>
      <c r="E29" s="17">
        <v>1500</v>
      </c>
      <c r="F29" s="18">
        <v>1.41</v>
      </c>
      <c r="G29" s="29">
        <f aca="true" t="shared" si="3" ref="G29:G39">E29*F29</f>
        <v>2115</v>
      </c>
    </row>
    <row r="30" spans="1:7" ht="12.75" customHeight="1">
      <c r="A30" s="10" t="s">
        <v>51</v>
      </c>
      <c r="B30" s="32">
        <v>88415</v>
      </c>
      <c r="C30" s="33" t="s">
        <v>52</v>
      </c>
      <c r="D30" s="16" t="s">
        <v>19</v>
      </c>
      <c r="E30" s="17">
        <v>900</v>
      </c>
      <c r="F30" s="34">
        <v>1.88</v>
      </c>
      <c r="G30" s="19">
        <f t="shared" si="3"/>
        <v>1692</v>
      </c>
    </row>
    <row r="31" spans="1:7" ht="12.75" customHeight="1">
      <c r="A31" s="10" t="s">
        <v>53</v>
      </c>
      <c r="B31" s="32">
        <v>88484</v>
      </c>
      <c r="C31" s="33" t="s">
        <v>54</v>
      </c>
      <c r="D31" s="16" t="s">
        <v>19</v>
      </c>
      <c r="E31" s="17">
        <v>100</v>
      </c>
      <c r="F31" s="34">
        <v>1.9</v>
      </c>
      <c r="G31" s="19">
        <f t="shared" si="3"/>
        <v>190</v>
      </c>
    </row>
    <row r="32" spans="1:7" ht="12.75" customHeight="1">
      <c r="A32" s="10" t="s">
        <v>55</v>
      </c>
      <c r="B32" s="32">
        <v>88485</v>
      </c>
      <c r="C32" s="33" t="s">
        <v>56</v>
      </c>
      <c r="D32" s="16" t="s">
        <v>19</v>
      </c>
      <c r="E32" s="17">
        <v>600</v>
      </c>
      <c r="F32" s="34">
        <v>1.63</v>
      </c>
      <c r="G32" s="19">
        <f t="shared" si="3"/>
        <v>977.9999999999999</v>
      </c>
    </row>
    <row r="33" spans="1:7" ht="12.75" customHeight="1">
      <c r="A33" s="10" t="s">
        <v>57</v>
      </c>
      <c r="B33" s="32">
        <v>88496</v>
      </c>
      <c r="C33" s="33" t="s">
        <v>58</v>
      </c>
      <c r="D33" s="16" t="s">
        <v>19</v>
      </c>
      <c r="E33" s="17">
        <v>100</v>
      </c>
      <c r="F33" s="34">
        <v>18.28</v>
      </c>
      <c r="G33" s="19">
        <f t="shared" si="3"/>
        <v>1828</v>
      </c>
    </row>
    <row r="34" spans="1:7" ht="12.75" customHeight="1">
      <c r="A34" s="10" t="s">
        <v>59</v>
      </c>
      <c r="B34" s="32">
        <v>88497</v>
      </c>
      <c r="C34" s="33" t="s">
        <v>60</v>
      </c>
      <c r="D34" s="16" t="s">
        <v>19</v>
      </c>
      <c r="E34" s="17">
        <v>1500</v>
      </c>
      <c r="F34" s="34">
        <v>10.51</v>
      </c>
      <c r="G34" s="19">
        <f t="shared" si="3"/>
        <v>15765</v>
      </c>
    </row>
    <row r="35" spans="1:7" ht="30">
      <c r="A35" s="10" t="s">
        <v>61</v>
      </c>
      <c r="B35" s="32">
        <v>88489</v>
      </c>
      <c r="C35" s="35" t="s">
        <v>62</v>
      </c>
      <c r="D35" s="16" t="s">
        <v>19</v>
      </c>
      <c r="E35" s="17">
        <v>1500</v>
      </c>
      <c r="F35" s="34">
        <v>9.85</v>
      </c>
      <c r="G35" s="19">
        <f t="shared" si="3"/>
        <v>14775</v>
      </c>
    </row>
    <row r="36" spans="1:7" ht="27" customHeight="1">
      <c r="A36" s="10" t="s">
        <v>63</v>
      </c>
      <c r="B36" s="32">
        <v>88488</v>
      </c>
      <c r="C36" s="35" t="s">
        <v>64</v>
      </c>
      <c r="D36" s="16" t="s">
        <v>19</v>
      </c>
      <c r="E36" s="17">
        <v>100</v>
      </c>
      <c r="F36" s="34">
        <v>11.07</v>
      </c>
      <c r="G36" s="19">
        <f t="shared" si="3"/>
        <v>1107</v>
      </c>
    </row>
    <row r="37" spans="1:7" ht="27.75" customHeight="1">
      <c r="A37" s="10" t="s">
        <v>65</v>
      </c>
      <c r="B37" s="32">
        <v>88431</v>
      </c>
      <c r="C37" s="35" t="s">
        <v>66</v>
      </c>
      <c r="D37" s="16" t="s">
        <v>19</v>
      </c>
      <c r="E37" s="17">
        <v>900</v>
      </c>
      <c r="F37" s="34">
        <v>16.57</v>
      </c>
      <c r="G37" s="19">
        <f t="shared" si="3"/>
        <v>14913</v>
      </c>
    </row>
    <row r="38" spans="1:7" ht="32.25" customHeight="1">
      <c r="A38" s="10" t="s">
        <v>67</v>
      </c>
      <c r="B38" s="32">
        <v>95468</v>
      </c>
      <c r="C38" s="35" t="s">
        <v>68</v>
      </c>
      <c r="D38" s="16" t="s">
        <v>19</v>
      </c>
      <c r="E38" s="17">
        <v>30</v>
      </c>
      <c r="F38" s="34">
        <v>31.26</v>
      </c>
      <c r="G38" s="19">
        <f t="shared" si="3"/>
        <v>937.8000000000001</v>
      </c>
    </row>
    <row r="39" spans="1:7" ht="27.75" customHeight="1">
      <c r="A39" s="10" t="s">
        <v>69</v>
      </c>
      <c r="B39" s="32" t="s">
        <v>70</v>
      </c>
      <c r="C39" s="35" t="s">
        <v>71</v>
      </c>
      <c r="D39" s="16" t="s">
        <v>19</v>
      </c>
      <c r="E39" s="17">
        <v>185</v>
      </c>
      <c r="F39" s="34">
        <v>20.38</v>
      </c>
      <c r="G39" s="19">
        <f t="shared" si="3"/>
        <v>3770.2999999999997</v>
      </c>
    </row>
    <row r="40" spans="1:7" ht="12.75" customHeight="1">
      <c r="A40" s="5"/>
      <c r="B40" s="21"/>
      <c r="C40" s="22" t="s">
        <v>28</v>
      </c>
      <c r="D40" s="5"/>
      <c r="E40" s="23"/>
      <c r="F40" s="24"/>
      <c r="G40" s="25">
        <f>SUM(G30:G39)</f>
        <v>55956.100000000006</v>
      </c>
    </row>
    <row r="41" spans="1:7" ht="12.75">
      <c r="A41" s="5">
        <v>5</v>
      </c>
      <c r="B41" s="21"/>
      <c r="C41" s="5" t="s">
        <v>72</v>
      </c>
      <c r="D41" s="11"/>
      <c r="E41" s="12"/>
      <c r="F41" s="13"/>
      <c r="G41" s="12"/>
    </row>
    <row r="42" spans="1:7" ht="15">
      <c r="A42" s="10" t="s">
        <v>73</v>
      </c>
      <c r="B42" s="14">
        <v>9537</v>
      </c>
      <c r="C42" s="15" t="s">
        <v>74</v>
      </c>
      <c r="D42" s="16" t="s">
        <v>19</v>
      </c>
      <c r="E42" s="17">
        <v>355</v>
      </c>
      <c r="F42" s="18">
        <v>2.04</v>
      </c>
      <c r="G42" s="19">
        <f>E42*F42</f>
        <v>724.2</v>
      </c>
    </row>
    <row r="43" spans="1:7" ht="12.75">
      <c r="A43" s="5"/>
      <c r="B43" s="10"/>
      <c r="C43" s="22" t="s">
        <v>28</v>
      </c>
      <c r="D43" s="5"/>
      <c r="E43" s="23"/>
      <c r="F43" s="23"/>
      <c r="G43" s="36">
        <f>SUM(G42:G42)</f>
        <v>724.2</v>
      </c>
    </row>
    <row r="44" spans="1:7" ht="12.75">
      <c r="A44" s="37"/>
      <c r="B44" s="37"/>
      <c r="C44" s="38"/>
      <c r="D44" s="39"/>
      <c r="E44" s="38"/>
      <c r="F44" s="40"/>
      <c r="G44" s="41"/>
    </row>
    <row r="45" spans="3:7" ht="15.75">
      <c r="C45" s="38"/>
      <c r="D45" s="42" t="s">
        <v>14</v>
      </c>
      <c r="E45" s="42"/>
      <c r="F45" s="42"/>
      <c r="G45" s="43">
        <f>+G16+G22+G27+G40+G43</f>
        <v>60908.25260000001</v>
      </c>
    </row>
    <row r="46" spans="3:7" ht="16.5">
      <c r="C46" s="44"/>
      <c r="D46" s="42" t="s">
        <v>75</v>
      </c>
      <c r="E46" s="42"/>
      <c r="F46" s="42"/>
      <c r="G46" s="43">
        <f>G45*0.2398</f>
        <v>14605.798973480003</v>
      </c>
    </row>
    <row r="47" spans="4:7" ht="16.5">
      <c r="D47" s="45" t="s">
        <v>76</v>
      </c>
      <c r="E47" s="45"/>
      <c r="F47" s="45"/>
      <c r="G47" s="46">
        <f>G45+G46</f>
        <v>75514.05157348001</v>
      </c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 t="s">
        <v>77</v>
      </c>
      <c r="B52" s="39"/>
      <c r="C52" s="39"/>
      <c r="D52" s="39"/>
      <c r="E52" s="39"/>
      <c r="F52" s="39"/>
      <c r="G52" s="39"/>
    </row>
    <row r="53" spans="1:7" ht="12.75">
      <c r="A53" s="39" t="s">
        <v>78</v>
      </c>
      <c r="B53" s="39"/>
      <c r="C53" s="39"/>
      <c r="D53" s="39"/>
      <c r="E53" s="39"/>
      <c r="F53" s="39"/>
      <c r="G53" s="39"/>
    </row>
    <row r="54" spans="1:8" ht="12.75">
      <c r="A54" s="39" t="s">
        <v>79</v>
      </c>
      <c r="B54" s="39"/>
      <c r="C54" s="39"/>
      <c r="D54" s="39"/>
      <c r="E54" s="39"/>
      <c r="F54" s="39"/>
      <c r="G54" s="39"/>
      <c r="H54" s="47"/>
    </row>
    <row r="55" spans="1:7" ht="12.75">
      <c r="A55" s="39" t="s">
        <v>80</v>
      </c>
      <c r="B55" s="39"/>
      <c r="C55" s="39"/>
      <c r="D55" s="39"/>
      <c r="E55" s="39"/>
      <c r="F55" s="39"/>
      <c r="G55" s="39"/>
    </row>
    <row r="56" spans="1:7" ht="12.75">
      <c r="A56" s="39"/>
      <c r="B56" s="39"/>
      <c r="C56" s="39"/>
      <c r="D56" s="39"/>
      <c r="E56" s="39"/>
      <c r="F56" s="39"/>
      <c r="G56" s="39"/>
    </row>
    <row r="57" spans="1:7" ht="12.75">
      <c r="A57" s="39"/>
      <c r="B57" s="39"/>
      <c r="C57" s="39"/>
      <c r="D57" s="39"/>
      <c r="E57" s="39"/>
      <c r="F57" s="39"/>
      <c r="G57" s="39"/>
    </row>
    <row r="58" spans="1:7" ht="12.75">
      <c r="A58" s="39"/>
      <c r="B58" s="39"/>
      <c r="C58" s="39"/>
      <c r="D58" s="39"/>
      <c r="E58" s="39"/>
      <c r="F58" s="39"/>
      <c r="G58" s="39"/>
    </row>
    <row r="59" spans="1:7" ht="12.75">
      <c r="A59" s="39" t="s">
        <v>81</v>
      </c>
      <c r="B59" s="39"/>
      <c r="C59" s="39"/>
      <c r="D59" s="39"/>
      <c r="E59" s="39"/>
      <c r="F59" s="39"/>
      <c r="G59" s="39"/>
    </row>
    <row r="60" spans="1:7" ht="12.75">
      <c r="A60" s="39" t="s">
        <v>82</v>
      </c>
      <c r="B60" s="39"/>
      <c r="C60" s="39"/>
      <c r="D60" s="39"/>
      <c r="E60" s="39"/>
      <c r="F60" s="39"/>
      <c r="G60" s="39"/>
    </row>
    <row r="61" spans="1:7" ht="12.75">
      <c r="A61" s="39" t="s">
        <v>83</v>
      </c>
      <c r="B61" s="39"/>
      <c r="C61" s="39"/>
      <c r="D61" s="39"/>
      <c r="E61" s="39"/>
      <c r="F61" s="39"/>
      <c r="G61" s="39"/>
    </row>
  </sheetData>
  <sheetProtection selectLockedCells="1" selectUnlockedCells="1"/>
  <mergeCells count="27">
    <mergeCell ref="A1:G1"/>
    <mergeCell ref="A3:D3"/>
    <mergeCell ref="A4:D4"/>
    <mergeCell ref="A5:D5"/>
    <mergeCell ref="A6:D6"/>
    <mergeCell ref="E6:G6"/>
    <mergeCell ref="A7:G7"/>
    <mergeCell ref="A9:A10"/>
    <mergeCell ref="B9:B10"/>
    <mergeCell ref="C9:C10"/>
    <mergeCell ref="D9:D10"/>
    <mergeCell ref="E9:E10"/>
    <mergeCell ref="F9:G9"/>
    <mergeCell ref="D45:F45"/>
    <mergeCell ref="D46:F46"/>
    <mergeCell ref="D47:F47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N14" sqref="N14"/>
    </sheetView>
  </sheetViews>
  <sheetFormatPr defaultColWidth="8.00390625" defaultRowHeight="12.75"/>
  <cols>
    <col min="1" max="1" width="12.57421875" style="0" customWidth="1"/>
    <col min="2" max="2" width="23.7109375" style="0" customWidth="1"/>
    <col min="3" max="3" width="6.8515625" style="0" customWidth="1"/>
    <col min="4" max="4" width="11.421875" style="0" customWidth="1"/>
    <col min="5" max="5" width="7.28125" style="0" customWidth="1"/>
    <col min="6" max="6" width="11.28125" style="0" customWidth="1"/>
    <col min="7" max="7" width="7.28125" style="0" customWidth="1"/>
    <col min="8" max="8" width="11.00390625" style="0" customWidth="1"/>
    <col min="9" max="9" width="7.421875" style="0" customWidth="1"/>
    <col min="10" max="10" width="11.00390625" style="0" customWidth="1"/>
    <col min="11" max="11" width="15.140625" style="0" customWidth="1"/>
    <col min="12" max="12" width="17.421875" style="0" customWidth="1"/>
    <col min="13" max="16384" width="9.00390625" style="0" customWidth="1"/>
  </cols>
  <sheetData>
    <row r="1" spans="1:4" ht="12.75">
      <c r="A1" s="2" t="s">
        <v>1</v>
      </c>
      <c r="B1" s="2"/>
      <c r="C1" s="2"/>
      <c r="D1" s="2"/>
    </row>
    <row r="2" spans="1:4" ht="12.75">
      <c r="A2" s="2" t="s">
        <v>84</v>
      </c>
      <c r="B2" s="2"/>
      <c r="C2" s="2"/>
      <c r="D2" s="2"/>
    </row>
    <row r="3" spans="1:4" ht="12.75">
      <c r="A3" s="2" t="s">
        <v>3</v>
      </c>
      <c r="B3" s="2"/>
      <c r="C3" s="2"/>
      <c r="D3" s="2"/>
    </row>
    <row r="4" spans="1:7" ht="12.75">
      <c r="A4" s="2" t="s">
        <v>4</v>
      </c>
      <c r="B4" s="2"/>
      <c r="C4" s="2"/>
      <c r="D4" s="2"/>
      <c r="E4" s="48"/>
      <c r="F4" s="48"/>
      <c r="G4" s="48"/>
    </row>
    <row r="5" spans="1:12" ht="15.75">
      <c r="A5" s="49" t="s">
        <v>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1" ht="12.75">
      <c r="A6" s="38"/>
      <c r="B6" s="38"/>
      <c r="K6" s="50"/>
    </row>
    <row r="7" spans="1:12" ht="12.75">
      <c r="A7" s="51" t="s">
        <v>7</v>
      </c>
      <c r="B7" s="51" t="s">
        <v>86</v>
      </c>
      <c r="C7" s="51" t="s">
        <v>87</v>
      </c>
      <c r="D7" s="51" t="s">
        <v>88</v>
      </c>
      <c r="E7" s="51" t="s">
        <v>87</v>
      </c>
      <c r="F7" s="51" t="s">
        <v>89</v>
      </c>
      <c r="G7" s="51" t="s">
        <v>87</v>
      </c>
      <c r="H7" s="51" t="s">
        <v>90</v>
      </c>
      <c r="I7" s="51" t="s">
        <v>87</v>
      </c>
      <c r="J7" s="51" t="s">
        <v>91</v>
      </c>
      <c r="K7" s="51" t="s">
        <v>92</v>
      </c>
      <c r="L7" s="51" t="s">
        <v>93</v>
      </c>
    </row>
    <row r="8" spans="1:12" ht="12.75">
      <c r="A8" s="52">
        <v>1</v>
      </c>
      <c r="B8" s="52">
        <f>Orçamento!C11</f>
        <v>0</v>
      </c>
      <c r="C8" s="53">
        <v>1</v>
      </c>
      <c r="D8" s="54">
        <f aca="true" t="shared" si="0" ref="D8:D11">C8*L8</f>
        <v>4465.44667448</v>
      </c>
      <c r="E8" s="53"/>
      <c r="F8" s="55"/>
      <c r="G8" s="53"/>
      <c r="H8" s="55"/>
      <c r="I8" s="53"/>
      <c r="J8" s="55"/>
      <c r="K8" s="56">
        <f>Orçamento!G16</f>
        <v>3601.7476</v>
      </c>
      <c r="L8" s="56">
        <f aca="true" t="shared" si="1" ref="L8:L12">K8*1.2398</f>
        <v>4465.44667448</v>
      </c>
    </row>
    <row r="9" spans="1:12" ht="12.75">
      <c r="A9" s="52">
        <v>2</v>
      </c>
      <c r="B9" s="52">
        <f>Orçamento!C17</f>
        <v>0</v>
      </c>
      <c r="C9" s="53">
        <v>1</v>
      </c>
      <c r="D9" s="54">
        <f t="shared" si="0"/>
        <v>555.789942</v>
      </c>
      <c r="E9" s="53"/>
      <c r="F9" s="55"/>
      <c r="G9" s="53"/>
      <c r="H9" s="55"/>
      <c r="I9" s="53"/>
      <c r="J9" s="55"/>
      <c r="K9" s="56">
        <f>Orçamento!G22</f>
        <v>448.28999999999996</v>
      </c>
      <c r="L9" s="56">
        <f t="shared" si="1"/>
        <v>555.789942</v>
      </c>
    </row>
    <row r="10" spans="1:12" ht="12.75">
      <c r="A10" s="52">
        <v>3</v>
      </c>
      <c r="B10" s="52">
        <f>Orçamento!C23</f>
        <v>0</v>
      </c>
      <c r="C10" s="53">
        <v>1</v>
      </c>
      <c r="D10" s="54">
        <f t="shared" si="0"/>
        <v>220.57901700000002</v>
      </c>
      <c r="E10" s="53"/>
      <c r="F10" s="55"/>
      <c r="G10" s="53"/>
      <c r="H10" s="55"/>
      <c r="I10" s="53"/>
      <c r="J10" s="55"/>
      <c r="K10" s="56">
        <f>Orçamento!G27</f>
        <v>177.91500000000002</v>
      </c>
      <c r="L10" s="56">
        <f t="shared" si="1"/>
        <v>220.57901700000002</v>
      </c>
    </row>
    <row r="11" spans="1:12" ht="12.75">
      <c r="A11" s="52">
        <v>4</v>
      </c>
      <c r="B11" s="52">
        <f>Orçamento!C28</f>
        <v>0</v>
      </c>
      <c r="C11" s="53">
        <v>0.1</v>
      </c>
      <c r="D11" s="54">
        <f t="shared" si="0"/>
        <v>6937.437278000001</v>
      </c>
      <c r="E11" s="53">
        <v>0.3</v>
      </c>
      <c r="F11" s="55">
        <f>E11*L11</f>
        <v>20812.311834</v>
      </c>
      <c r="G11" s="53">
        <v>0.3</v>
      </c>
      <c r="H11" s="55">
        <f>G11*L11</f>
        <v>20812.311834</v>
      </c>
      <c r="I11" s="53">
        <v>0.3</v>
      </c>
      <c r="J11" s="55">
        <f aca="true" t="shared" si="2" ref="J11:J12">I11*L11</f>
        <v>20812.311834</v>
      </c>
      <c r="K11" s="56">
        <f>Orçamento!G40</f>
        <v>55956.100000000006</v>
      </c>
      <c r="L11" s="56">
        <f t="shared" si="1"/>
        <v>69374.37278</v>
      </c>
    </row>
    <row r="12" spans="1:12" ht="12.75">
      <c r="A12" s="52">
        <v>5</v>
      </c>
      <c r="B12" s="52">
        <f>Orçamento!C41</f>
        <v>0</v>
      </c>
      <c r="C12" s="53"/>
      <c r="D12" s="54"/>
      <c r="E12" s="53"/>
      <c r="F12" s="55"/>
      <c r="G12" s="53"/>
      <c r="H12" s="55"/>
      <c r="I12" s="53">
        <v>1</v>
      </c>
      <c r="J12" s="55">
        <f t="shared" si="2"/>
        <v>897.8631600000001</v>
      </c>
      <c r="K12" s="56">
        <f>Orçamento!G43</f>
        <v>724.2</v>
      </c>
      <c r="L12" s="56">
        <f t="shared" si="1"/>
        <v>897.8631600000001</v>
      </c>
    </row>
    <row r="13" spans="1:12" ht="24">
      <c r="A13" s="52" t="s">
        <v>94</v>
      </c>
      <c r="B13" s="52"/>
      <c r="C13" s="53">
        <f>D13/L14</f>
        <v>0.16128459085033744</v>
      </c>
      <c r="D13" s="54">
        <f>SUM(D8:D12)</f>
        <v>12179.252911480002</v>
      </c>
      <c r="E13" s="53">
        <f>F13/L14</f>
        <v>0.27560846491925134</v>
      </c>
      <c r="F13" s="55">
        <f>SUM(F8:F12)</f>
        <v>20812.311834</v>
      </c>
      <c r="G13" s="53">
        <f>H13/L14</f>
        <v>0.27560846491925134</v>
      </c>
      <c r="H13" s="55">
        <f>SUM(H8:H12)</f>
        <v>20812.311834</v>
      </c>
      <c r="I13" s="53">
        <f>J13/L14</f>
        <v>0.2874984793111599</v>
      </c>
      <c r="J13" s="55">
        <f>SUM(J8:J12)</f>
        <v>21710.174994</v>
      </c>
      <c r="K13" s="57"/>
      <c r="L13" s="57"/>
    </row>
    <row r="14" spans="1:12" ht="24">
      <c r="A14" s="58" t="s">
        <v>95</v>
      </c>
      <c r="B14" s="58"/>
      <c r="C14" s="53">
        <f>D13/L14</f>
        <v>0.16128459085033744</v>
      </c>
      <c r="D14" s="59">
        <f>D13</f>
        <v>12179.252911480002</v>
      </c>
      <c r="E14" s="53">
        <f>F14/L14</f>
        <v>0.43689305576958887</v>
      </c>
      <c r="F14" s="59">
        <f>D14+F13</f>
        <v>32991.564745480006</v>
      </c>
      <c r="G14" s="53">
        <f>H14/L14</f>
        <v>0.7125015206888402</v>
      </c>
      <c r="H14" s="60">
        <f>H13+F14</f>
        <v>53803.876579480006</v>
      </c>
      <c r="I14" s="61">
        <f>J14/L14</f>
        <v>1.0000000000000002</v>
      </c>
      <c r="J14" s="62">
        <f>J13+H14</f>
        <v>75514.05157348001</v>
      </c>
      <c r="K14" s="63">
        <f>SUM(K8:K12)</f>
        <v>60908.25260000001</v>
      </c>
      <c r="L14" s="63">
        <f>SUM(L8:L12)</f>
        <v>75514.05157348</v>
      </c>
    </row>
    <row r="17" spans="1:12" ht="12.75">
      <c r="A17" s="64" t="s">
        <v>77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2.75">
      <c r="A18" s="64" t="s">
        <v>78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.75">
      <c r="A19" s="64" t="s">
        <v>79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>
      <c r="A20" s="64" t="s">
        <v>80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39"/>
      <c r="B23" s="39"/>
      <c r="C23" s="39"/>
      <c r="D23" s="39"/>
      <c r="E23" s="39"/>
      <c r="F23" s="39"/>
      <c r="G23" s="39"/>
    </row>
    <row r="24" spans="1:12" ht="12.75">
      <c r="A24" s="64" t="s">
        <v>81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4" t="s">
        <v>82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4" t="s">
        <v>83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</sheetData>
  <sheetProtection selectLockedCells="1" selectUnlockedCells="1"/>
  <mergeCells count="15">
    <mergeCell ref="A1:D1"/>
    <mergeCell ref="A2:D2"/>
    <mergeCell ref="A3:D3"/>
    <mergeCell ref="A4:D4"/>
    <mergeCell ref="A5:L5"/>
    <mergeCell ref="A17:L17"/>
    <mergeCell ref="A18:L18"/>
    <mergeCell ref="A19:L19"/>
    <mergeCell ref="A20:L20"/>
    <mergeCell ref="A21:G21"/>
    <mergeCell ref="A22:G22"/>
    <mergeCell ref="A23:G23"/>
    <mergeCell ref="A24:L24"/>
    <mergeCell ref="A25:L25"/>
    <mergeCell ref="A26:L2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</dc:creator>
  <cp:keywords/>
  <dc:description/>
  <cp:lastModifiedBy>Nathan</cp:lastModifiedBy>
  <cp:lastPrinted>2017-11-07T11:53:36Z</cp:lastPrinted>
  <dcterms:created xsi:type="dcterms:W3CDTF">2014-12-24T10:52:06Z</dcterms:created>
  <dcterms:modified xsi:type="dcterms:W3CDTF">2017-11-07T16:14:33Z</dcterms:modified>
  <cp:category/>
  <cp:version/>
  <cp:contentType/>
  <cp:contentStatus/>
</cp:coreProperties>
</file>